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upn\Desktop\"/>
    </mc:Choice>
  </mc:AlternateContent>
  <bookViews>
    <workbookView xWindow="0" yWindow="0" windowWidth="15360" windowHeight="5820"/>
  </bookViews>
  <sheets>
    <sheet name="Trial 1" sheetId="1" r:id="rId1"/>
    <sheet name="Trial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M9" i="1"/>
  <c r="D4" i="1" l="1"/>
  <c r="I8" i="1" l="1"/>
  <c r="J16" i="2" l="1"/>
  <c r="J13" i="2"/>
  <c r="F19" i="2"/>
  <c r="G19" i="2"/>
  <c r="E19" i="2"/>
  <c r="D19" i="2"/>
  <c r="F18" i="2"/>
  <c r="G18" i="2"/>
  <c r="E18" i="2"/>
  <c r="D18" i="2"/>
  <c r="F17" i="2"/>
  <c r="G17" i="2" s="1"/>
  <c r="E17" i="2"/>
  <c r="D17" i="2"/>
  <c r="F16" i="2"/>
  <c r="G16" i="2"/>
  <c r="E16" i="2"/>
  <c r="D16" i="2"/>
  <c r="F15" i="2"/>
  <c r="G15" i="2"/>
  <c r="E15" i="2"/>
  <c r="D15" i="2"/>
  <c r="F14" i="2"/>
  <c r="G14" i="2"/>
  <c r="E14" i="2"/>
  <c r="D14" i="2"/>
  <c r="F13" i="2"/>
  <c r="G13" i="2"/>
  <c r="E13" i="2"/>
  <c r="D13" i="2"/>
  <c r="F12" i="2"/>
  <c r="G12" i="2"/>
  <c r="F11" i="2"/>
  <c r="G11" i="2"/>
  <c r="F10" i="2"/>
  <c r="G10" i="2" s="1"/>
  <c r="F9" i="2"/>
  <c r="G9" i="2" s="1"/>
  <c r="E12" i="2"/>
  <c r="E11" i="2"/>
  <c r="E10" i="2"/>
  <c r="E9" i="2"/>
  <c r="D12" i="2"/>
  <c r="D11" i="2"/>
  <c r="D10" i="2"/>
  <c r="D9" i="2"/>
  <c r="G8" i="2"/>
  <c r="G7" i="2"/>
  <c r="G6" i="2"/>
  <c r="G5" i="2"/>
  <c r="F8" i="2"/>
  <c r="F7" i="2"/>
  <c r="F6" i="2"/>
  <c r="F5" i="2"/>
  <c r="E8" i="2"/>
  <c r="E7" i="2"/>
  <c r="E6" i="2"/>
  <c r="E5" i="2"/>
  <c r="J4" i="2"/>
  <c r="D8" i="2"/>
  <c r="D7" i="2"/>
  <c r="D6" i="2"/>
  <c r="D5" i="2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5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C4" i="1"/>
</calcChain>
</file>

<file path=xl/sharedStrings.xml><?xml version="1.0" encoding="utf-8"?>
<sst xmlns="http://schemas.openxmlformats.org/spreadsheetml/2006/main" count="63" uniqueCount="40">
  <si>
    <t>Addition of 5 microliters of ascorbic acid:</t>
  </si>
  <si>
    <t>ABSORBANCE</t>
  </si>
  <si>
    <t>VOLTAGE [mV]</t>
  </si>
  <si>
    <t>[ferri]initial</t>
  </si>
  <si>
    <t>[ferri]x</t>
  </si>
  <si>
    <t>[ferro]x</t>
  </si>
  <si>
    <t>[ferro]/[ferri]</t>
  </si>
  <si>
    <t>ln of ratio</t>
  </si>
  <si>
    <t>ERROR</t>
  </si>
  <si>
    <t>n:</t>
  </si>
  <si>
    <t>[ferro]x/[ferri]x</t>
  </si>
  <si>
    <t>Initial Abs.</t>
  </si>
  <si>
    <r>
      <t>A=</t>
    </r>
    <r>
      <rPr>
        <sz val="11"/>
        <color theme="1"/>
        <rFont val="Calibri"/>
        <family val="2"/>
      </rPr>
      <t>Ɛlc</t>
    </r>
  </si>
  <si>
    <t>mol/L</t>
  </si>
  <si>
    <t>TRIAL</t>
  </si>
  <si>
    <t>Voltage [mV]</t>
  </si>
  <si>
    <t>Using only values from -1 to 1:</t>
  </si>
  <si>
    <t>R:</t>
  </si>
  <si>
    <t>initial pH:</t>
  </si>
  <si>
    <t>[V*C/K*mol]</t>
  </si>
  <si>
    <t>[ferri]i:</t>
  </si>
  <si>
    <t>T:</t>
  </si>
  <si>
    <t>[K]</t>
  </si>
  <si>
    <t>Slope 1:</t>
  </si>
  <si>
    <t>[V/mol]</t>
  </si>
  <si>
    <t>Slope 2:</t>
  </si>
  <si>
    <t>F:</t>
  </si>
  <si>
    <t>[C/mol]</t>
  </si>
  <si>
    <t>n1:</t>
  </si>
  <si>
    <t>[mol]</t>
  </si>
  <si>
    <t>n2:</t>
  </si>
  <si>
    <r>
      <t>E</t>
    </r>
    <r>
      <rPr>
        <sz val="11"/>
        <color theme="1"/>
        <rFont val="Calibri"/>
        <family val="2"/>
      </rPr>
      <t>° (1):</t>
    </r>
  </si>
  <si>
    <t>E° (2):</t>
  </si>
  <si>
    <t>Slope:</t>
  </si>
  <si>
    <r>
      <t>E</t>
    </r>
    <r>
      <rPr>
        <sz val="11"/>
        <color theme="1"/>
        <rFont val="Calibri"/>
        <family val="2"/>
      </rPr>
      <t>°:</t>
    </r>
  </si>
  <si>
    <t>0.0592/n</t>
  </si>
  <si>
    <t>V=J/C</t>
  </si>
  <si>
    <t>J/Vmol</t>
  </si>
  <si>
    <t>mV</t>
  </si>
  <si>
    <t>region -1 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</si>
</sst>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ln([ferro]/[ferri]) vs Potential</a:t>
            </a:r>
          </a:p>
        </c:rich>
      </c:tx>
      <c:layout>
        <c:manualLayout>
          <c:xMode val="edge"/>
          <c:yMode val="edge"/>
          <c:x val="0.1047566063977747"/>
          <c:y val="3.4858399759284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3433713344941756"/>
                  <c:y val="-7.782172055708937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'Trial 1'!$F$8:$F$15</c:f>
              <c:numCache>
                <c:formatCode>General</c:formatCode>
                <c:ptCount val="8"/>
                <c:pt idx="0">
                  <c:v>-0.55562376666588487</c:v>
                </c:pt>
                <c:pt idx="1">
                  <c:v>-0.21579357947547706</c:v>
                </c:pt>
                <c:pt idx="2">
                  <c:v>0.40788641679717474</c:v>
                </c:pt>
                <c:pt idx="3">
                  <c:v>0.65740975541103241</c:v>
                </c:pt>
                <c:pt idx="4">
                  <c:v>1.0291266849711402</c:v>
                </c:pt>
                <c:pt idx="5">
                  <c:v>1.3995094087568731</c:v>
                </c:pt>
                <c:pt idx="6">
                  <c:v>1.410986973710262</c:v>
                </c:pt>
                <c:pt idx="7">
                  <c:v>1.8946168546677629</c:v>
                </c:pt>
              </c:numCache>
            </c:numRef>
          </c:xVal>
          <c:yVal>
            <c:numRef>
              <c:f>'Trial 1'!$A$8:$A$15</c:f>
              <c:numCache>
                <c:formatCode>General</c:formatCode>
                <c:ptCount val="8"/>
                <c:pt idx="0">
                  <c:v>228</c:v>
                </c:pt>
                <c:pt idx="1">
                  <c:v>221</c:v>
                </c:pt>
                <c:pt idx="2">
                  <c:v>215</c:v>
                </c:pt>
                <c:pt idx="3">
                  <c:v>207</c:v>
                </c:pt>
                <c:pt idx="4">
                  <c:v>196</c:v>
                </c:pt>
                <c:pt idx="5">
                  <c:v>184</c:v>
                </c:pt>
                <c:pt idx="6">
                  <c:v>175</c:v>
                </c:pt>
                <c:pt idx="7">
                  <c:v>164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51512"/>
        <c:axId val="39385190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'Trial 1'!$E$1:$E$2</c15:sqref>
                        </c15:formulaRef>
                      </c:ext>
                    </c:extLst>
                    <c:strCache>
                      <c:ptCount val="2"/>
                      <c:pt idx="0">
                        <c:v>[ferri]initial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multiLvlStrRef>
                    <c:extLst>
                      <c:ext uri="{02D57815-91ED-43cb-92C2-25804820EDAC}">
                        <c15:formulaRef>
                          <c15:sqref>'Trial 1'!$A$3:$D$19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[ferro]x</c:v>
                        </c:pt>
                        <c:pt idx="1">
                          <c:v>-0.000754118</c:v>
                        </c:pt>
                        <c:pt idx="2">
                          <c:v>9.60784E-06</c:v>
                        </c:pt>
                        <c:pt idx="3">
                          <c:v>5.17647E-05</c:v>
                        </c:pt>
                        <c:pt idx="4">
                          <c:v>0.000133137</c:v>
                        </c:pt>
                        <c:pt idx="5">
                          <c:v>0.000196863</c:v>
                        </c:pt>
                        <c:pt idx="6">
                          <c:v>0.00024098</c:v>
                        </c:pt>
                        <c:pt idx="7">
                          <c:v>0.000324314</c:v>
                        </c:pt>
                        <c:pt idx="8">
                          <c:v>0.000355686</c:v>
                        </c:pt>
                        <c:pt idx="9">
                          <c:v>0.000397843</c:v>
                        </c:pt>
                        <c:pt idx="10">
                          <c:v>0.000433137</c:v>
                        </c:pt>
                        <c:pt idx="11">
                          <c:v>0.000434118</c:v>
                        </c:pt>
                        <c:pt idx="12">
                          <c:v>0.000469412</c:v>
                        </c:pt>
                        <c:pt idx="13">
                          <c:v>0.000495882</c:v>
                        </c:pt>
                        <c:pt idx="14">
                          <c:v>0.000496863</c:v>
                        </c:pt>
                        <c:pt idx="15">
                          <c:v>0.000493922</c:v>
                        </c:pt>
                        <c:pt idx="16">
                          <c:v>0.000498824</c:v>
                        </c:pt>
                      </c:lvl>
                      <c:lvl>
                        <c:pt idx="0">
                          <c:v>[ferri]x</c:v>
                        </c:pt>
                        <c:pt idx="1">
                          <c:v>0.001294118</c:v>
                        </c:pt>
                        <c:pt idx="2">
                          <c:v>0.000530392</c:v>
                        </c:pt>
                        <c:pt idx="3">
                          <c:v>0.000488235</c:v>
                        </c:pt>
                        <c:pt idx="4">
                          <c:v>0.000406863</c:v>
                        </c:pt>
                        <c:pt idx="5">
                          <c:v>0.000343137</c:v>
                        </c:pt>
                        <c:pt idx="6">
                          <c:v>0.00029902</c:v>
                        </c:pt>
                        <c:pt idx="7">
                          <c:v>0.000215686</c:v>
                        </c:pt>
                        <c:pt idx="8">
                          <c:v>0.000184314</c:v>
                        </c:pt>
                        <c:pt idx="9">
                          <c:v>0.000142157</c:v>
                        </c:pt>
                        <c:pt idx="10">
                          <c:v>0.000106863</c:v>
                        </c:pt>
                        <c:pt idx="11">
                          <c:v>0.000105882</c:v>
                        </c:pt>
                        <c:pt idx="12">
                          <c:v>7.05882E-05</c:v>
                        </c:pt>
                        <c:pt idx="13">
                          <c:v>4.41176E-05</c:v>
                        </c:pt>
                        <c:pt idx="14">
                          <c:v>4.31373E-05</c:v>
                        </c:pt>
                        <c:pt idx="15">
                          <c:v>4.60784E-05</c:v>
                        </c:pt>
                        <c:pt idx="16">
                          <c:v>4.11765E-05</c:v>
                        </c:pt>
                      </c:lvl>
                      <c:lvl>
                        <c:pt idx="0">
                          <c:v>ABSORBANCE</c:v>
                        </c:pt>
                        <c:pt idx="1">
                          <c:v>1.32</c:v>
                        </c:pt>
                        <c:pt idx="2">
                          <c:v>0.541</c:v>
                        </c:pt>
                        <c:pt idx="3">
                          <c:v>0.498</c:v>
                        </c:pt>
                        <c:pt idx="4">
                          <c:v>0.415</c:v>
                        </c:pt>
                        <c:pt idx="5">
                          <c:v>0.35</c:v>
                        </c:pt>
                        <c:pt idx="6">
                          <c:v>0.305</c:v>
                        </c:pt>
                        <c:pt idx="7">
                          <c:v>0.22</c:v>
                        </c:pt>
                        <c:pt idx="8">
                          <c:v>0.188</c:v>
                        </c:pt>
                        <c:pt idx="9">
                          <c:v>0.145</c:v>
                        </c:pt>
                        <c:pt idx="10">
                          <c:v>0.109</c:v>
                        </c:pt>
                        <c:pt idx="11">
                          <c:v>0.108</c:v>
                        </c:pt>
                        <c:pt idx="12">
                          <c:v>0.072</c:v>
                        </c:pt>
                        <c:pt idx="13">
                          <c:v>0.045</c:v>
                        </c:pt>
                        <c:pt idx="14">
                          <c:v>0.044</c:v>
                        </c:pt>
                        <c:pt idx="15">
                          <c:v>0.047</c:v>
                        </c:pt>
                        <c:pt idx="16">
                          <c:v>0.042</c:v>
                        </c:pt>
                      </c:lvl>
                      <c:lvl>
                        <c:pt idx="0">
                          <c:v>VOLTAGE [mV]</c:v>
                        </c:pt>
                        <c:pt idx="1">
                          <c:v>292</c:v>
                        </c:pt>
                        <c:pt idx="2">
                          <c:v>260</c:v>
                        </c:pt>
                        <c:pt idx="3">
                          <c:v>246</c:v>
                        </c:pt>
                        <c:pt idx="4">
                          <c:v>236</c:v>
                        </c:pt>
                        <c:pt idx="5">
                          <c:v>228</c:v>
                        </c:pt>
                        <c:pt idx="6">
                          <c:v>221</c:v>
                        </c:pt>
                        <c:pt idx="7">
                          <c:v>215</c:v>
                        </c:pt>
                        <c:pt idx="8">
                          <c:v>207</c:v>
                        </c:pt>
                        <c:pt idx="9">
                          <c:v>196</c:v>
                        </c:pt>
                        <c:pt idx="10">
                          <c:v>184</c:v>
                        </c:pt>
                        <c:pt idx="11">
                          <c:v>175</c:v>
                        </c:pt>
                        <c:pt idx="12">
                          <c:v>164</c:v>
                        </c:pt>
                        <c:pt idx="13">
                          <c:v>155</c:v>
                        </c:pt>
                        <c:pt idx="14">
                          <c:v>147</c:v>
                        </c:pt>
                        <c:pt idx="15">
                          <c:v>153</c:v>
                        </c:pt>
                        <c:pt idx="16">
                          <c:v>137</c:v>
                        </c:pt>
                      </c:lvl>
                    </c:multiLvlStrCache>
                  </c:multiLvlStrRef>
                </c:xVal>
                <c:yVal>
                  <c:numRef>
                    <c:extLst>
                      <c:ext uri="{02D57815-91ED-43cb-92C2-25804820EDAC}">
                        <c15:formulaRef>
                          <c15:sqref>'Trial 1'!$E$3:$E$19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1">
                        <c:v>-0.58272727272727276</c:v>
                      </c:pt>
                      <c:pt idx="2">
                        <c:v>1.8114602587800385E-2</c:v>
                      </c:pt>
                      <c:pt idx="3">
                        <c:v>0.10602409638554215</c:v>
                      </c:pt>
                      <c:pt idx="4">
                        <c:v>0.32722891566265078</c:v>
                      </c:pt>
                      <c:pt idx="5">
                        <c:v>0.57371428571428595</c:v>
                      </c:pt>
                      <c:pt idx="6">
                        <c:v>0.8059016393442624</c:v>
                      </c:pt>
                      <c:pt idx="7">
                        <c:v>1.5036363636363637</c:v>
                      </c:pt>
                      <c:pt idx="8">
                        <c:v>1.9297872340425533</c:v>
                      </c:pt>
                      <c:pt idx="9">
                        <c:v>2.7986206896551731</c:v>
                      </c:pt>
                      <c:pt idx="10">
                        <c:v>4.0532110091743121</c:v>
                      </c:pt>
                      <c:pt idx="11">
                        <c:v>4.0999999999999996</c:v>
                      </c:pt>
                      <c:pt idx="12">
                        <c:v>6.65</c:v>
                      </c:pt>
                      <c:pt idx="13">
                        <c:v>11.240000000000002</c:v>
                      </c:pt>
                      <c:pt idx="14">
                        <c:v>11.518181818181818</c:v>
                      </c:pt>
                      <c:pt idx="15">
                        <c:v>10.719148936170214</c:v>
                      </c:pt>
                      <c:pt idx="16">
                        <c:v>12.114285714285712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393851512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ln[ferro]/[ferri]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851904"/>
        <c:crosses val="autoZero"/>
        <c:crossBetween val="midCat"/>
      </c:valAx>
      <c:valAx>
        <c:axId val="39385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Electrical Potential [mv]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851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ln[ferro]/[ferri] vs Electric Potential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'Trial 2'!$C$21</c:f>
              <c:strCache>
                <c:ptCount val="1"/>
                <c:pt idx="0">
                  <c:v>Voltage [mV]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3626665435149054E-2"/>
                  <c:y val="-0.228470908046761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'Trial 2'!$B$22:$B$36</c:f>
              <c:numCache>
                <c:formatCode>General</c:formatCode>
                <c:ptCount val="15"/>
                <c:pt idx="0">
                  <c:v>-5.2678581590633557</c:v>
                </c:pt>
                <c:pt idx="1">
                  <c:v>-2.2260450158717142</c:v>
                </c:pt>
                <c:pt idx="2">
                  <c:v>-1.2626804051527147</c:v>
                </c:pt>
                <c:pt idx="3">
                  <c:v>-1.2039728043259368</c:v>
                </c:pt>
                <c:pt idx="4">
                  <c:v>-0.75534338842985149</c:v>
                </c:pt>
                <c:pt idx="5">
                  <c:v>-0.47723190647784147</c:v>
                </c:pt>
                <c:pt idx="6">
                  <c:v>4.4451762570833588E-2</c:v>
                </c:pt>
                <c:pt idx="7">
                  <c:v>0.3487927210092534</c:v>
                </c:pt>
                <c:pt idx="8">
                  <c:v>0.57981849525294205</c:v>
                </c:pt>
                <c:pt idx="9">
                  <c:v>1.0468572071562132</c:v>
                </c:pt>
                <c:pt idx="10">
                  <c:v>1.3440940066295142</c:v>
                </c:pt>
                <c:pt idx="11">
                  <c:v>1.4405965171968382</c:v>
                </c:pt>
                <c:pt idx="12">
                  <c:v>1.4405965171968382</c:v>
                </c:pt>
                <c:pt idx="13">
                  <c:v>2.3485702062358689</c:v>
                </c:pt>
                <c:pt idx="14">
                  <c:v>2.3063515757895225</c:v>
                </c:pt>
              </c:numCache>
            </c:numRef>
          </c:xVal>
          <c:yVal>
            <c:numRef>
              <c:f>'Trial 2'!$C$22:$C$36</c:f>
              <c:numCache>
                <c:formatCode>General</c:formatCode>
                <c:ptCount val="15"/>
                <c:pt idx="0">
                  <c:v>292</c:v>
                </c:pt>
                <c:pt idx="1">
                  <c:v>269</c:v>
                </c:pt>
                <c:pt idx="2">
                  <c:v>253</c:v>
                </c:pt>
                <c:pt idx="3">
                  <c:v>243</c:v>
                </c:pt>
                <c:pt idx="4">
                  <c:v>236</c:v>
                </c:pt>
                <c:pt idx="5">
                  <c:v>230</c:v>
                </c:pt>
                <c:pt idx="6">
                  <c:v>222</c:v>
                </c:pt>
                <c:pt idx="7">
                  <c:v>216</c:v>
                </c:pt>
                <c:pt idx="8">
                  <c:v>210</c:v>
                </c:pt>
                <c:pt idx="9">
                  <c:v>201</c:v>
                </c:pt>
                <c:pt idx="10">
                  <c:v>193</c:v>
                </c:pt>
                <c:pt idx="11">
                  <c:v>181</c:v>
                </c:pt>
                <c:pt idx="12">
                  <c:v>168</c:v>
                </c:pt>
                <c:pt idx="13">
                  <c:v>154</c:v>
                </c:pt>
                <c:pt idx="14">
                  <c:v>146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52296"/>
        <c:axId val="393852688"/>
      </c:scatterChart>
      <c:valAx>
        <c:axId val="393852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ln[ferro]/[ferri]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852688"/>
        <c:crosses val="autoZero"/>
        <c:crossBetween val="midCat"/>
      </c:valAx>
      <c:valAx>
        <c:axId val="39385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Electric Potential [mV]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852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ln[ferro]/[ferri] vs Electric Potential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7401298658104937E-3"/>
                  <c:y val="-0.340685140554245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'Trial 2'!$B$26:$B$30</c:f>
              <c:numCache>
                <c:formatCode>General</c:formatCode>
                <c:ptCount val="5"/>
                <c:pt idx="0">
                  <c:v>-0.75534338842985149</c:v>
                </c:pt>
                <c:pt idx="1">
                  <c:v>-0.47723190647784147</c:v>
                </c:pt>
                <c:pt idx="2">
                  <c:v>4.4451762570833588E-2</c:v>
                </c:pt>
                <c:pt idx="3">
                  <c:v>0.3487927210092534</c:v>
                </c:pt>
                <c:pt idx="4">
                  <c:v>0.57981849525294205</c:v>
                </c:pt>
              </c:numCache>
            </c:numRef>
          </c:xVal>
          <c:yVal>
            <c:numRef>
              <c:f>'Trial 2'!$C$26:$C$30</c:f>
              <c:numCache>
                <c:formatCode>General</c:formatCode>
                <c:ptCount val="5"/>
                <c:pt idx="0">
                  <c:v>236</c:v>
                </c:pt>
                <c:pt idx="1">
                  <c:v>230</c:v>
                </c:pt>
                <c:pt idx="2">
                  <c:v>222</c:v>
                </c:pt>
                <c:pt idx="3">
                  <c:v>216</c:v>
                </c:pt>
                <c:pt idx="4">
                  <c:v>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671536"/>
        <c:axId val="389671928"/>
      </c:scatterChart>
      <c:valAx>
        <c:axId val="38967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ln[ferro]/[ferri]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671928"/>
        <c:crosses val="autoZero"/>
        <c:crossBetween val="midCat"/>
      </c:valAx>
      <c:valAx>
        <c:axId val="389671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Electric Potential [mV]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671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638176</xdr:colOff>
      <xdr:row>20</xdr:row>
      <xdr:rowOff>1</xdr:rowOff>
    </xdr:from>
    <xdr:to>
      <xdr:col>10</xdr:col>
      <xdr:colOff>57151</xdr:colOff>
      <xdr:row>35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20</xdr:row>
      <xdr:rowOff>28574</xdr:rowOff>
    </xdr:from>
    <xdr:to>
      <xdr:col>11</xdr:col>
      <xdr:colOff>152400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161924</xdr:colOff>
      <xdr:row>39</xdr:row>
      <xdr:rowOff>76200</xdr:rowOff>
    </xdr:from>
    <xdr:to>
      <xdr:col>8</xdr:col>
      <xdr:colOff>657225</xdr:colOff>
      <xdr:row>54</xdr:row>
      <xdr:rowOff>28576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18" workbookViewId="0">
      <selection activeCell="L20" sqref="L20"/>
    </sheetView>
  </sheetViews>
  <sheetFormatPr defaultRowHeight="15" x14ac:dyDescent="0.25"/>
  <cols>
    <col min="1" max="1" width="14" customWidth="1"/>
    <col min="2" max="2" width="13.140625" bestFit="1" customWidth="1"/>
    <col min="3" max="3" width="11.42578125" bestFit="1" customWidth="1"/>
    <col min="4" max="4" width="12" bestFit="1" customWidth="1"/>
    <col min="5" max="5" width="13.140625" bestFit="1" customWidth="1"/>
    <col min="6" max="6" width="9.5703125" bestFit="1" customWidth="1"/>
    <col min="9" max="9" width="10.7109375" customWidth="1"/>
    <col min="12" max="12" width="12" bestFit="1" customWidth="1"/>
  </cols>
  <sheetData>
    <row r="1" spans="1:13" x14ac:dyDescent="0.25">
      <c r="E1" t="s">
        <v>3</v>
      </c>
      <c r="F1">
        <v>5.4000000000000001E-4</v>
      </c>
    </row>
    <row r="2" spans="1:13" x14ac:dyDescent="0.25">
      <c r="A2" t="s">
        <v>0</v>
      </c>
      <c r="H2" s="1" t="s">
        <v>17</v>
      </c>
      <c r="I2">
        <v>8.3144621000000001</v>
      </c>
      <c r="J2" t="s">
        <v>19</v>
      </c>
      <c r="M2" t="s">
        <v>37</v>
      </c>
    </row>
    <row r="3" spans="1:13" x14ac:dyDescent="0.25">
      <c r="A3" t="s">
        <v>2</v>
      </c>
      <c r="B3" t="s">
        <v>1</v>
      </c>
      <c r="C3" t="s">
        <v>4</v>
      </c>
      <c r="D3" t="s">
        <v>5</v>
      </c>
      <c r="E3" t="s">
        <v>6</v>
      </c>
      <c r="F3" t="s">
        <v>7</v>
      </c>
      <c r="H3" s="1" t="s">
        <v>21</v>
      </c>
      <c r="I3">
        <v>298.14999999999998</v>
      </c>
      <c r="J3" t="s">
        <v>22</v>
      </c>
      <c r="M3" t="s">
        <v>36</v>
      </c>
    </row>
    <row r="4" spans="1:13" x14ac:dyDescent="0.25">
      <c r="A4">
        <v>292</v>
      </c>
      <c r="B4">
        <v>1.32</v>
      </c>
      <c r="C4">
        <f>B4/1020</f>
        <v>1.2941176470588236E-3</v>
      </c>
      <c r="D4">
        <f>F1-C4</f>
        <v>-7.5411764705882363E-4</v>
      </c>
      <c r="E4">
        <f>D4/C4</f>
        <v>-0.58272727272727276</v>
      </c>
      <c r="F4" t="s">
        <v>8</v>
      </c>
      <c r="H4" s="1" t="s">
        <v>33</v>
      </c>
      <c r="I4">
        <v>-19.407</v>
      </c>
      <c r="J4" t="s">
        <v>24</v>
      </c>
    </row>
    <row r="5" spans="1:13" x14ac:dyDescent="0.25">
      <c r="A5">
        <v>260</v>
      </c>
      <c r="B5">
        <v>0.54100000000000004</v>
      </c>
      <c r="C5">
        <f>B5/1020</f>
        <v>5.303921568627451E-4</v>
      </c>
      <c r="D5">
        <f>F1-C5</f>
        <v>9.6078431372549102E-6</v>
      </c>
      <c r="E5">
        <f t="shared" ref="E5:E19" si="0">D5/C5</f>
        <v>1.8114602587800385E-2</v>
      </c>
      <c r="F5">
        <f>LN(E5)</f>
        <v>-4.0110368931699547</v>
      </c>
      <c r="H5" s="1" t="s">
        <v>26</v>
      </c>
      <c r="I5">
        <v>96485.339900000006</v>
      </c>
      <c r="J5" t="s">
        <v>27</v>
      </c>
      <c r="L5">
        <f>1000*I2*I3/(1*I5)</f>
        <v>25.69257544912271</v>
      </c>
    </row>
    <row r="6" spans="1:13" x14ac:dyDescent="0.25">
      <c r="A6">
        <v>246</v>
      </c>
      <c r="B6">
        <v>0.498</v>
      </c>
      <c r="C6">
        <f t="shared" ref="C6:C19" si="1">B6/1020</f>
        <v>4.8823529411764707E-4</v>
      </c>
      <c r="D6">
        <f>F1-C6</f>
        <v>5.1764705882352937E-5</v>
      </c>
      <c r="E6">
        <f t="shared" si="0"/>
        <v>0.10602409638554215</v>
      </c>
      <c r="F6">
        <f t="shared" ref="F6:F19" si="2">LN(E6)</f>
        <v>-2.2440888863124373</v>
      </c>
      <c r="H6" s="1"/>
    </row>
    <row r="7" spans="1:13" x14ac:dyDescent="0.25">
      <c r="A7">
        <v>236</v>
      </c>
      <c r="B7">
        <v>0.41499999999999998</v>
      </c>
      <c r="C7">
        <f t="shared" si="1"/>
        <v>4.0686274509803917E-4</v>
      </c>
      <c r="D7">
        <f>F1-C7</f>
        <v>1.3313725490196084E-4</v>
      </c>
      <c r="E7">
        <f t="shared" si="0"/>
        <v>0.32722891566265078</v>
      </c>
      <c r="F7">
        <f t="shared" si="2"/>
        <v>-1.1170953051061021</v>
      </c>
      <c r="H7" s="1" t="s">
        <v>9</v>
      </c>
      <c r="I7">
        <v>1.3238818700000001E-3</v>
      </c>
      <c r="J7" t="s">
        <v>29</v>
      </c>
    </row>
    <row r="8" spans="1:13" x14ac:dyDescent="0.25">
      <c r="A8">
        <v>228</v>
      </c>
      <c r="B8">
        <v>0.35</v>
      </c>
      <c r="C8">
        <f t="shared" si="1"/>
        <v>3.4313725490196074E-4</v>
      </c>
      <c r="D8">
        <f>F1-C8</f>
        <v>1.9686274509803927E-4</v>
      </c>
      <c r="E8">
        <f t="shared" si="0"/>
        <v>0.57371428571428595</v>
      </c>
      <c r="F8">
        <f t="shared" si="2"/>
        <v>-0.55562376666588487</v>
      </c>
      <c r="H8" s="1" t="s">
        <v>9</v>
      </c>
      <c r="I8">
        <f>I7*1000</f>
        <v>1.3238818700000001</v>
      </c>
      <c r="J8" t="s">
        <v>29</v>
      </c>
      <c r="K8" s="4" t="s">
        <v>38</v>
      </c>
    </row>
    <row r="9" spans="1:13" x14ac:dyDescent="0.25">
      <c r="A9">
        <v>221</v>
      </c>
      <c r="B9">
        <v>0.30499999999999999</v>
      </c>
      <c r="C9">
        <f t="shared" si="1"/>
        <v>2.9901960784313724E-4</v>
      </c>
      <c r="D9">
        <f>F1-C9</f>
        <v>2.4098039215686277E-4</v>
      </c>
      <c r="E9">
        <f t="shared" si="0"/>
        <v>0.8059016393442624</v>
      </c>
      <c r="F9">
        <f t="shared" si="2"/>
        <v>-0.21579357947547706</v>
      </c>
      <c r="K9" s="4">
        <v>1000</v>
      </c>
      <c r="L9" t="s">
        <v>35</v>
      </c>
      <c r="M9">
        <f>L5</f>
        <v>25.69257544912271</v>
      </c>
    </row>
    <row r="10" spans="1:13" x14ac:dyDescent="0.25">
      <c r="A10">
        <v>215</v>
      </c>
      <c r="B10">
        <v>0.22</v>
      </c>
      <c r="C10">
        <f t="shared" si="1"/>
        <v>2.1568627450980392E-4</v>
      </c>
      <c r="D10">
        <f>F1-C10</f>
        <v>3.2431372549019609E-4</v>
      </c>
      <c r="E10">
        <f t="shared" si="0"/>
        <v>1.5036363636363637</v>
      </c>
      <c r="F10">
        <f t="shared" si="2"/>
        <v>0.40788641679717474</v>
      </c>
      <c r="H10" s="1" t="s">
        <v>34</v>
      </c>
      <c r="I10">
        <v>205.78</v>
      </c>
    </row>
    <row r="11" spans="1:13" x14ac:dyDescent="0.25">
      <c r="A11">
        <v>207</v>
      </c>
      <c r="B11">
        <v>0.188</v>
      </c>
      <c r="C11">
        <f t="shared" si="1"/>
        <v>1.8431372549019607E-4</v>
      </c>
      <c r="D11">
        <f>F1-C11</f>
        <v>3.5568627450980391E-4</v>
      </c>
      <c r="E11">
        <f t="shared" si="0"/>
        <v>1.9297872340425533</v>
      </c>
      <c r="F11">
        <f t="shared" si="2"/>
        <v>0.65740975541103241</v>
      </c>
    </row>
    <row r="12" spans="1:13" x14ac:dyDescent="0.25">
      <c r="A12">
        <v>196</v>
      </c>
      <c r="B12">
        <v>0.14499999999999999</v>
      </c>
      <c r="C12">
        <f t="shared" si="1"/>
        <v>1.4215686274509802E-4</v>
      </c>
      <c r="D12">
        <f>F1-C12</f>
        <v>3.9784313725490199E-4</v>
      </c>
      <c r="E12">
        <f t="shared" si="0"/>
        <v>2.7986206896551731</v>
      </c>
      <c r="F12">
        <f t="shared" si="2"/>
        <v>1.0291266849711402</v>
      </c>
    </row>
    <row r="13" spans="1:13" x14ac:dyDescent="0.25">
      <c r="A13">
        <v>184</v>
      </c>
      <c r="B13">
        <v>0.109</v>
      </c>
      <c r="C13">
        <f t="shared" si="1"/>
        <v>1.0686274509803921E-4</v>
      </c>
      <c r="D13">
        <f>F1-C13</f>
        <v>4.3313725490196081E-4</v>
      </c>
      <c r="E13">
        <f t="shared" si="0"/>
        <v>4.0532110091743121</v>
      </c>
      <c r="F13">
        <f t="shared" si="2"/>
        <v>1.3995094087568731</v>
      </c>
    </row>
    <row r="14" spans="1:13" x14ac:dyDescent="0.25">
      <c r="A14">
        <v>175</v>
      </c>
      <c r="B14">
        <v>0.108</v>
      </c>
      <c r="C14">
        <f t="shared" si="1"/>
        <v>1.0588235294117647E-4</v>
      </c>
      <c r="D14">
        <f>F1-C14</f>
        <v>4.3411764705882355E-4</v>
      </c>
      <c r="E14">
        <f t="shared" si="0"/>
        <v>4.0999999999999996</v>
      </c>
      <c r="F14">
        <f t="shared" si="2"/>
        <v>1.410986973710262</v>
      </c>
    </row>
    <row r="15" spans="1:13" x14ac:dyDescent="0.25">
      <c r="A15">
        <v>164</v>
      </c>
      <c r="B15">
        <v>7.1999999999999995E-2</v>
      </c>
      <c r="C15">
        <f t="shared" si="1"/>
        <v>7.0588235294117641E-5</v>
      </c>
      <c r="D15">
        <f>F1-C15</f>
        <v>4.6941176470588237E-4</v>
      </c>
      <c r="E15">
        <f t="shared" si="0"/>
        <v>6.65</v>
      </c>
      <c r="F15">
        <f t="shared" si="2"/>
        <v>1.8946168546677629</v>
      </c>
    </row>
    <row r="16" spans="1:13" x14ac:dyDescent="0.25">
      <c r="A16">
        <v>155</v>
      </c>
      <c r="B16">
        <v>4.4999999999999998E-2</v>
      </c>
      <c r="C16">
        <f t="shared" si="1"/>
        <v>4.4117647058823526E-5</v>
      </c>
      <c r="D16">
        <f>F1-C16</f>
        <v>4.9588235294117651E-4</v>
      </c>
      <c r="E16">
        <f t="shared" si="0"/>
        <v>11.240000000000002</v>
      </c>
      <c r="F16">
        <f t="shared" si="2"/>
        <v>2.4194788444655453</v>
      </c>
    </row>
    <row r="17" spans="1:8" x14ac:dyDescent="0.25">
      <c r="A17">
        <v>147</v>
      </c>
      <c r="B17">
        <v>4.3999999999999997E-2</v>
      </c>
      <c r="C17">
        <f t="shared" si="1"/>
        <v>4.3137254901960783E-5</v>
      </c>
      <c r="D17">
        <f>F1-C17</f>
        <v>4.9686274509803919E-4</v>
      </c>
      <c r="E17">
        <f t="shared" si="0"/>
        <v>11.518181818181818</v>
      </c>
      <c r="F17">
        <f t="shared" si="2"/>
        <v>2.443926814528723</v>
      </c>
    </row>
    <row r="18" spans="1:8" x14ac:dyDescent="0.25">
      <c r="A18">
        <v>153</v>
      </c>
      <c r="B18">
        <v>4.7E-2</v>
      </c>
      <c r="C18">
        <f t="shared" si="1"/>
        <v>4.6078431372549018E-5</v>
      </c>
      <c r="D18">
        <f>F1-C18</f>
        <v>4.9392156862745104E-4</v>
      </c>
      <c r="E18">
        <f t="shared" si="0"/>
        <v>10.719148936170214</v>
      </c>
      <c r="F18">
        <f t="shared" si="2"/>
        <v>2.3720317622084512</v>
      </c>
    </row>
    <row r="19" spans="1:8" x14ac:dyDescent="0.25">
      <c r="A19">
        <v>137</v>
      </c>
      <c r="B19">
        <v>4.2000000000000003E-2</v>
      </c>
      <c r="C19">
        <f t="shared" si="1"/>
        <v>4.1176470588235297E-5</v>
      </c>
      <c r="D19">
        <f>F1-C19</f>
        <v>4.9882352941176466E-4</v>
      </c>
      <c r="E19">
        <f t="shared" si="0"/>
        <v>12.114285714285712</v>
      </c>
      <c r="F19">
        <f t="shared" si="2"/>
        <v>2.4943853937425438</v>
      </c>
      <c r="H19" s="4" t="s">
        <v>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I10" sqref="I10:K10"/>
    </sheetView>
  </sheetViews>
  <sheetFormatPr defaultRowHeight="15" x14ac:dyDescent="0.25"/>
  <cols>
    <col min="2" max="2" width="15" customWidth="1"/>
    <col min="3" max="3" width="14.140625" customWidth="1"/>
    <col min="4" max="4" width="12.5703125" customWidth="1"/>
    <col min="5" max="5" width="15.140625" customWidth="1"/>
    <col min="6" max="6" width="15" customWidth="1"/>
    <col min="7" max="7" width="14.7109375" customWidth="1"/>
    <col min="9" max="9" width="10.42578125" bestFit="1" customWidth="1"/>
    <col min="10" max="10" width="12" customWidth="1"/>
    <col min="11" max="11" width="12.140625" customWidth="1"/>
  </cols>
  <sheetData>
    <row r="1" spans="1:11" x14ac:dyDescent="0.25">
      <c r="I1" s="1" t="s">
        <v>18</v>
      </c>
      <c r="J1">
        <v>6.57</v>
      </c>
    </row>
    <row r="2" spans="1:11" x14ac:dyDescent="0.25">
      <c r="I2" s="1" t="s">
        <v>11</v>
      </c>
      <c r="J2">
        <v>0.58499999999999996</v>
      </c>
    </row>
    <row r="3" spans="1:11" x14ac:dyDescent="0.25">
      <c r="A3" t="s">
        <v>0</v>
      </c>
      <c r="I3" s="1" t="s">
        <v>12</v>
      </c>
    </row>
    <row r="4" spans="1:11" x14ac:dyDescent="0.25">
      <c r="A4" t="s">
        <v>14</v>
      </c>
      <c r="B4" t="s">
        <v>2</v>
      </c>
      <c r="C4" t="s">
        <v>1</v>
      </c>
      <c r="D4" t="s">
        <v>4</v>
      </c>
      <c r="E4" t="s">
        <v>5</v>
      </c>
      <c r="F4" t="s">
        <v>10</v>
      </c>
      <c r="G4" t="s">
        <v>7</v>
      </c>
      <c r="I4" s="1" t="s">
        <v>20</v>
      </c>
      <c r="J4">
        <f>J2/(1020)</f>
        <v>5.7352941176470581E-4</v>
      </c>
      <c r="K4" t="s">
        <v>13</v>
      </c>
    </row>
    <row r="5" spans="1:11" x14ac:dyDescent="0.25">
      <c r="A5">
        <v>1</v>
      </c>
      <c r="B5">
        <v>292</v>
      </c>
      <c r="C5">
        <v>0.58199999999999996</v>
      </c>
      <c r="D5">
        <f t="shared" ref="D5:D19" si="0">C5/1020</f>
        <v>5.7058823529411765E-4</v>
      </c>
      <c r="E5">
        <f>J4-D5</f>
        <v>2.9411764705881537E-6</v>
      </c>
      <c r="F5">
        <f t="shared" ref="F5:F19" si="1">E5/D5</f>
        <v>5.1546391752575887E-3</v>
      </c>
      <c r="G5">
        <f t="shared" ref="G5:G19" si="2">LN(F5)</f>
        <v>-5.2678581590633557</v>
      </c>
    </row>
    <row r="6" spans="1:11" x14ac:dyDescent="0.25">
      <c r="A6">
        <v>2</v>
      </c>
      <c r="B6">
        <v>269</v>
      </c>
      <c r="C6">
        <v>0.52800000000000002</v>
      </c>
      <c r="D6">
        <f t="shared" si="0"/>
        <v>5.1764705882352947E-4</v>
      </c>
      <c r="E6">
        <f>J4-D6</f>
        <v>5.588235294117633E-5</v>
      </c>
      <c r="F6">
        <f t="shared" si="1"/>
        <v>0.10795454545454516</v>
      </c>
      <c r="G6">
        <f t="shared" si="2"/>
        <v>-2.2260450158717142</v>
      </c>
      <c r="I6" s="1" t="s">
        <v>17</v>
      </c>
      <c r="J6">
        <v>8.3144621000000001</v>
      </c>
      <c r="K6" t="s">
        <v>19</v>
      </c>
    </row>
    <row r="7" spans="1:11" x14ac:dyDescent="0.25">
      <c r="A7">
        <v>3</v>
      </c>
      <c r="B7">
        <v>253</v>
      </c>
      <c r="C7">
        <v>0.45600000000000002</v>
      </c>
      <c r="D7">
        <f t="shared" si="0"/>
        <v>4.4705882352941178E-4</v>
      </c>
      <c r="E7">
        <f>J4-D7</f>
        <v>1.2647058823529403E-4</v>
      </c>
      <c r="F7">
        <f t="shared" si="1"/>
        <v>0.28289473684210503</v>
      </c>
      <c r="G7">
        <f t="shared" si="2"/>
        <v>-1.2626804051527147</v>
      </c>
      <c r="I7" s="1" t="s">
        <v>21</v>
      </c>
      <c r="J7">
        <v>298.14999999999998</v>
      </c>
      <c r="K7" t="s">
        <v>22</v>
      </c>
    </row>
    <row r="8" spans="1:11" x14ac:dyDescent="0.25">
      <c r="A8">
        <v>4</v>
      </c>
      <c r="B8">
        <v>243</v>
      </c>
      <c r="C8">
        <v>0.45</v>
      </c>
      <c r="D8">
        <f t="shared" si="0"/>
        <v>4.4117647058823531E-4</v>
      </c>
      <c r="E8">
        <f>J4-D8</f>
        <v>1.323529411764705E-4</v>
      </c>
      <c r="F8">
        <f t="shared" si="1"/>
        <v>0.29999999999999977</v>
      </c>
      <c r="G8">
        <f t="shared" si="2"/>
        <v>-1.2039728043259368</v>
      </c>
      <c r="I8" s="1" t="s">
        <v>23</v>
      </c>
      <c r="J8">
        <v>-19.972999999999999</v>
      </c>
      <c r="K8" t="s">
        <v>24</v>
      </c>
    </row>
    <row r="9" spans="1:11" x14ac:dyDescent="0.25">
      <c r="A9">
        <v>5</v>
      </c>
      <c r="B9">
        <v>236</v>
      </c>
      <c r="C9">
        <v>0.39800000000000002</v>
      </c>
      <c r="D9">
        <f t="shared" si="0"/>
        <v>3.9019607843137255E-4</v>
      </c>
      <c r="E9">
        <f>J4-D9</f>
        <v>1.8333333333333325E-4</v>
      </c>
      <c r="F9">
        <f t="shared" si="1"/>
        <v>0.46984924623115559</v>
      </c>
      <c r="G9">
        <f t="shared" si="2"/>
        <v>-0.75534338842985149</v>
      </c>
      <c r="I9" s="1" t="s">
        <v>25</v>
      </c>
      <c r="J9">
        <v>-18.667999999999999</v>
      </c>
      <c r="K9" t="s">
        <v>24</v>
      </c>
    </row>
    <row r="10" spans="1:11" x14ac:dyDescent="0.25">
      <c r="A10">
        <v>6</v>
      </c>
      <c r="B10">
        <v>230</v>
      </c>
      <c r="C10">
        <v>0.36099999999999999</v>
      </c>
      <c r="D10">
        <f t="shared" si="0"/>
        <v>3.5392156862745099E-4</v>
      </c>
      <c r="E10">
        <f>J4-D10</f>
        <v>2.1960784313725481E-4</v>
      </c>
      <c r="F10">
        <f t="shared" si="1"/>
        <v>0.62049861495844849</v>
      </c>
      <c r="G10">
        <f t="shared" si="2"/>
        <v>-0.47723190647784147</v>
      </c>
      <c r="I10" s="1" t="s">
        <v>26</v>
      </c>
      <c r="J10">
        <v>96485.339900000006</v>
      </c>
      <c r="K10" t="s">
        <v>27</v>
      </c>
    </row>
    <row r="11" spans="1:11" x14ac:dyDescent="0.25">
      <c r="A11">
        <v>7</v>
      </c>
      <c r="B11">
        <v>222</v>
      </c>
      <c r="C11">
        <v>0.28599999999999998</v>
      </c>
      <c r="D11">
        <f t="shared" si="0"/>
        <v>2.8039215686274509E-4</v>
      </c>
      <c r="E11">
        <f>J4-D11</f>
        <v>2.9313725490196071E-4</v>
      </c>
      <c r="F11">
        <f t="shared" si="1"/>
        <v>1.0454545454545452</v>
      </c>
      <c r="G11">
        <f t="shared" si="2"/>
        <v>4.4451762570833588E-2</v>
      </c>
    </row>
    <row r="12" spans="1:11" x14ac:dyDescent="0.25">
      <c r="A12">
        <v>8</v>
      </c>
      <c r="B12">
        <v>216</v>
      </c>
      <c r="C12">
        <v>0.24199999999999999</v>
      </c>
      <c r="D12">
        <f t="shared" si="0"/>
        <v>2.372549019607843E-4</v>
      </c>
      <c r="E12">
        <f>J4-D12</f>
        <v>3.3627450980392153E-4</v>
      </c>
      <c r="F12">
        <f t="shared" si="1"/>
        <v>1.4173553719008263</v>
      </c>
      <c r="G12">
        <f t="shared" si="2"/>
        <v>0.3487927210092534</v>
      </c>
      <c r="I12" s="1" t="s">
        <v>28</v>
      </c>
      <c r="J12">
        <v>1.2863653599999999E-3</v>
      </c>
      <c r="K12" t="s">
        <v>29</v>
      </c>
    </row>
    <row r="13" spans="1:11" x14ac:dyDescent="0.25">
      <c r="A13">
        <v>9</v>
      </c>
      <c r="B13">
        <v>210</v>
      </c>
      <c r="C13">
        <v>0.21</v>
      </c>
      <c r="D13">
        <f t="shared" si="0"/>
        <v>2.0588235294117645E-4</v>
      </c>
      <c r="E13">
        <f>J4-D13</f>
        <v>3.6764705882352935E-4</v>
      </c>
      <c r="F13">
        <f t="shared" si="1"/>
        <v>1.7857142857142856</v>
      </c>
      <c r="G13">
        <f t="shared" si="2"/>
        <v>0.57981849525294205</v>
      </c>
      <c r="I13" s="1" t="s">
        <v>28</v>
      </c>
      <c r="J13">
        <f>J12*1000</f>
        <v>1.2863653599999998</v>
      </c>
      <c r="K13" s="3" t="s">
        <v>29</v>
      </c>
    </row>
    <row r="14" spans="1:11" x14ac:dyDescent="0.25">
      <c r="A14">
        <v>10</v>
      </c>
      <c r="B14">
        <v>201</v>
      </c>
      <c r="C14">
        <v>0.152</v>
      </c>
      <c r="D14">
        <f t="shared" si="0"/>
        <v>1.4901960784313725E-4</v>
      </c>
      <c r="E14">
        <f>J4-D14</f>
        <v>4.2450980392156853E-4</v>
      </c>
      <c r="F14">
        <f t="shared" si="1"/>
        <v>2.848684210526315</v>
      </c>
      <c r="G14">
        <f t="shared" si="2"/>
        <v>1.0468572071562132</v>
      </c>
    </row>
    <row r="15" spans="1:11" x14ac:dyDescent="0.25">
      <c r="A15">
        <v>11</v>
      </c>
      <c r="B15">
        <v>193</v>
      </c>
      <c r="C15">
        <v>0.121</v>
      </c>
      <c r="D15">
        <f t="shared" si="0"/>
        <v>1.1862745098039215E-4</v>
      </c>
      <c r="E15">
        <f>J4-D15</f>
        <v>4.5490196078431367E-4</v>
      </c>
      <c r="F15">
        <f t="shared" si="1"/>
        <v>3.8347107438016526</v>
      </c>
      <c r="G15">
        <f t="shared" si="2"/>
        <v>1.3440940066295142</v>
      </c>
      <c r="I15" s="1" t="s">
        <v>30</v>
      </c>
      <c r="J15">
        <v>1.3762896599999999E-3</v>
      </c>
      <c r="K15" t="s">
        <v>29</v>
      </c>
    </row>
    <row r="16" spans="1:11" x14ac:dyDescent="0.25">
      <c r="A16">
        <v>12</v>
      </c>
      <c r="B16">
        <v>181</v>
      </c>
      <c r="C16">
        <v>0.112</v>
      </c>
      <c r="D16">
        <f t="shared" si="0"/>
        <v>1.0980392156862746E-4</v>
      </c>
      <c r="E16">
        <f>J4-D16</f>
        <v>4.6372549019607835E-4</v>
      </c>
      <c r="F16">
        <f t="shared" si="1"/>
        <v>4.2232142857142847</v>
      </c>
      <c r="G16">
        <f t="shared" si="2"/>
        <v>1.4405965171968382</v>
      </c>
      <c r="I16" s="1" t="s">
        <v>30</v>
      </c>
      <c r="J16">
        <f>J15*1000</f>
        <v>1.3762896599999999</v>
      </c>
      <c r="K16" t="s">
        <v>29</v>
      </c>
    </row>
    <row r="17" spans="1:10" x14ac:dyDescent="0.25">
      <c r="A17">
        <v>13</v>
      </c>
      <c r="B17">
        <v>168</v>
      </c>
      <c r="C17">
        <v>0.112</v>
      </c>
      <c r="D17">
        <f t="shared" si="0"/>
        <v>1.0980392156862746E-4</v>
      </c>
      <c r="E17">
        <f>J4-D17</f>
        <v>4.6372549019607835E-4</v>
      </c>
      <c r="F17">
        <f t="shared" si="1"/>
        <v>4.2232142857142847</v>
      </c>
      <c r="G17">
        <f t="shared" si="2"/>
        <v>1.4405965171968382</v>
      </c>
    </row>
    <row r="18" spans="1:10" x14ac:dyDescent="0.25">
      <c r="A18">
        <v>14</v>
      </c>
      <c r="B18">
        <v>154</v>
      </c>
      <c r="C18">
        <v>5.0999999999999997E-2</v>
      </c>
      <c r="D18">
        <f t="shared" si="0"/>
        <v>4.9999999999999996E-5</v>
      </c>
      <c r="E18">
        <f>J4-D18</f>
        <v>5.2352941176470578E-4</v>
      </c>
      <c r="F18">
        <f t="shared" si="1"/>
        <v>10.470588235294116</v>
      </c>
      <c r="G18">
        <f t="shared" si="2"/>
        <v>2.3485702062358689</v>
      </c>
      <c r="I18" s="1" t="s">
        <v>31</v>
      </c>
      <c r="J18">
        <v>213.88</v>
      </c>
    </row>
    <row r="19" spans="1:10" x14ac:dyDescent="0.25">
      <c r="A19">
        <v>15</v>
      </c>
      <c r="B19">
        <v>146</v>
      </c>
      <c r="C19">
        <v>5.2999999999999999E-2</v>
      </c>
      <c r="D19">
        <f t="shared" si="0"/>
        <v>5.1960784313725488E-5</v>
      </c>
      <c r="E19">
        <f>J4-D19</f>
        <v>5.2156862745098031E-4</v>
      </c>
      <c r="F19">
        <f t="shared" si="1"/>
        <v>10.037735849056602</v>
      </c>
      <c r="G19">
        <f t="shared" si="2"/>
        <v>2.3063515757895225</v>
      </c>
      <c r="I19" s="1" t="s">
        <v>32</v>
      </c>
      <c r="J19">
        <v>221.83</v>
      </c>
    </row>
    <row r="21" spans="1:10" x14ac:dyDescent="0.25">
      <c r="B21" t="s">
        <v>7</v>
      </c>
      <c r="C21" t="s">
        <v>15</v>
      </c>
    </row>
    <row r="22" spans="1:10" x14ac:dyDescent="0.25">
      <c r="B22">
        <v>-5.2678581590633557</v>
      </c>
      <c r="C22">
        <v>292</v>
      </c>
    </row>
    <row r="23" spans="1:10" x14ac:dyDescent="0.25">
      <c r="B23">
        <v>-2.2260450158717142</v>
      </c>
      <c r="C23">
        <v>269</v>
      </c>
    </row>
    <row r="24" spans="1:10" x14ac:dyDescent="0.25">
      <c r="B24">
        <v>-1.2626804051527147</v>
      </c>
      <c r="C24">
        <v>253</v>
      </c>
    </row>
    <row r="25" spans="1:10" x14ac:dyDescent="0.25">
      <c r="B25">
        <v>-1.2039728043259368</v>
      </c>
      <c r="C25">
        <v>243</v>
      </c>
    </row>
    <row r="26" spans="1:10" x14ac:dyDescent="0.25">
      <c r="B26">
        <v>-0.75534338842985149</v>
      </c>
      <c r="C26">
        <v>236</v>
      </c>
    </row>
    <row r="27" spans="1:10" x14ac:dyDescent="0.25">
      <c r="B27">
        <v>-0.47723190647784147</v>
      </c>
      <c r="C27">
        <v>230</v>
      </c>
    </row>
    <row r="28" spans="1:10" x14ac:dyDescent="0.25">
      <c r="B28">
        <v>4.4451762570833588E-2</v>
      </c>
      <c r="C28">
        <v>222</v>
      </c>
    </row>
    <row r="29" spans="1:10" x14ac:dyDescent="0.25">
      <c r="B29">
        <v>0.3487927210092534</v>
      </c>
      <c r="C29">
        <v>216</v>
      </c>
    </row>
    <row r="30" spans="1:10" x14ac:dyDescent="0.25">
      <c r="B30">
        <v>0.57981849525294205</v>
      </c>
      <c r="C30">
        <v>210</v>
      </c>
    </row>
    <row r="31" spans="1:10" x14ac:dyDescent="0.25">
      <c r="B31">
        <v>1.0468572071562132</v>
      </c>
      <c r="C31">
        <v>201</v>
      </c>
    </row>
    <row r="32" spans="1:10" x14ac:dyDescent="0.25">
      <c r="B32">
        <v>1.3440940066295142</v>
      </c>
      <c r="C32">
        <v>193</v>
      </c>
    </row>
    <row r="33" spans="2:3" x14ac:dyDescent="0.25">
      <c r="B33">
        <v>1.4405965171968382</v>
      </c>
      <c r="C33">
        <v>181</v>
      </c>
    </row>
    <row r="34" spans="2:3" x14ac:dyDescent="0.25">
      <c r="B34">
        <v>1.4405965171968382</v>
      </c>
      <c r="C34">
        <v>168</v>
      </c>
    </row>
    <row r="35" spans="2:3" x14ac:dyDescent="0.25">
      <c r="B35">
        <v>2.3485702062358689</v>
      </c>
      <c r="C35">
        <v>154</v>
      </c>
    </row>
    <row r="36" spans="2:3" x14ac:dyDescent="0.25">
      <c r="B36">
        <v>2.3063515757895225</v>
      </c>
      <c r="C36">
        <v>146</v>
      </c>
    </row>
    <row r="39" spans="2:3" x14ac:dyDescent="0.25">
      <c r="B39" s="2" t="s">
        <v>16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Trial 1</vt:lpstr>
      <vt:lpstr>Trial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</dc:creator>
  <cp:lastModifiedBy>Kresimir Rupnik</cp:lastModifiedBy>
  <dcterms:created xsi:type="dcterms:W3CDTF">2014-10-24T20:31:50Z</dcterms:created>
  <dcterms:modified xsi:type="dcterms:W3CDTF">2014-10-28T14:08:00Z</dcterms:modified>
</cp:coreProperties>
</file>